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Sheet1!$A$1:$Z$77</definedName>
  </definedNames>
  <calcPr calcId="124519"/>
</workbook>
</file>

<file path=xl/calcChain.xml><?xml version="1.0" encoding="utf-8"?>
<calcChain xmlns="http://schemas.openxmlformats.org/spreadsheetml/2006/main">
  <c r="F17" i="2"/>
  <c r="E17"/>
  <c r="E16"/>
  <c r="F16"/>
  <c r="F15"/>
  <c r="F13"/>
  <c r="F12"/>
  <c r="F11"/>
  <c r="F10"/>
  <c r="F9"/>
  <c r="F8"/>
  <c r="E12"/>
  <c r="E11"/>
  <c r="E10"/>
  <c r="E9"/>
  <c r="E8"/>
  <c r="G40"/>
  <c r="D40"/>
  <c r="G38"/>
  <c r="D38"/>
  <c r="G35"/>
  <c r="D35"/>
  <c r="G33"/>
  <c r="G36" s="1"/>
  <c r="G37" s="1"/>
  <c r="G39" s="1"/>
  <c r="D33"/>
  <c r="D36" s="1"/>
  <c r="D37" s="1"/>
  <c r="G20"/>
  <c r="D20"/>
  <c r="G19"/>
  <c r="D19"/>
  <c r="G15"/>
  <c r="D15"/>
  <c r="G13"/>
  <c r="G17" s="1"/>
  <c r="G18" s="1"/>
  <c r="D13"/>
  <c r="D17" s="1"/>
  <c r="G18" i="1"/>
  <c r="E40"/>
  <c r="D40"/>
  <c r="E39"/>
  <c r="E38"/>
  <c r="D38"/>
  <c r="E20"/>
  <c r="D20"/>
  <c r="E19"/>
  <c r="D19"/>
  <c r="E35"/>
  <c r="D35"/>
  <c r="E15"/>
  <c r="D15"/>
  <c r="E33"/>
  <c r="E36" s="1"/>
  <c r="E37" s="1"/>
  <c r="D33"/>
  <c r="D36" s="1"/>
  <c r="D37" s="1"/>
  <c r="E13"/>
  <c r="E17" s="1"/>
  <c r="E18" s="1"/>
  <c r="D13"/>
  <c r="D17" s="1"/>
  <c r="G16" i="2" l="1"/>
  <c r="D16"/>
  <c r="I18" s="1"/>
  <c r="E16" i="1"/>
  <c r="D16"/>
</calcChain>
</file>

<file path=xl/sharedStrings.xml><?xml version="1.0" encoding="utf-8"?>
<sst xmlns="http://schemas.openxmlformats.org/spreadsheetml/2006/main" count="77" uniqueCount="28">
  <si>
    <t>Neutra Gear Testing :</t>
  </si>
  <si>
    <t>Observation</t>
  </si>
  <si>
    <t>Before Installation</t>
  </si>
  <si>
    <t>After Installation</t>
  </si>
  <si>
    <t>N= 5</t>
  </si>
  <si>
    <t>Off the City:</t>
  </si>
  <si>
    <t>200 ml  fuel taken for each observation</t>
  </si>
  <si>
    <t>In City:</t>
  </si>
  <si>
    <t>No of observation are 5.</t>
  </si>
  <si>
    <t>Important Facts</t>
  </si>
  <si>
    <t>Std Deviation</t>
  </si>
  <si>
    <t>Mileage/1 ltr</t>
  </si>
  <si>
    <t>No of observation are 3</t>
  </si>
  <si>
    <t>TEST-A</t>
  </si>
  <si>
    <t>TEST-B</t>
  </si>
  <si>
    <t>Std Dev is more in after installation  test---means mileage varies according to riding skill</t>
  </si>
  <si>
    <t>% change in mileage</t>
  </si>
  <si>
    <t>13% increase in mileage after installation of product.</t>
  </si>
  <si>
    <t>Mean</t>
  </si>
  <si>
    <t>Median</t>
  </si>
  <si>
    <t>If we take median in notice-- 14.90 km/200 ml</t>
  </si>
  <si>
    <t>Variance</t>
  </si>
  <si>
    <t>20% increase in mileage after installation of product.</t>
  </si>
  <si>
    <t>Here,Std Dev is little more in after installation than before installationt---means mileage is less varies according to riding skill</t>
  </si>
  <si>
    <t>HERE,</t>
  </si>
  <si>
    <t>Variance city &lt; Variance off city</t>
  </si>
  <si>
    <t>means Neutra Gear is more consistent performer in city</t>
  </si>
  <si>
    <t>dev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</si>
</sst>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right" vertical="center"/>
    </xf>
    <xf numFmtId="0" fontId="0" fillId="4" borderId="0" xfId="0" applyFill="1"/>
    <xf numFmtId="0" fontId="0" fillId="5" borderId="0" xfId="0" applyFill="1"/>
    <xf numFmtId="2" fontId="0" fillId="4" borderId="0" xfId="0" applyNumberFormat="1" applyFill="1"/>
    <xf numFmtId="0" fontId="4" fillId="2" borderId="0" xfId="0" applyFont="1" applyFill="1"/>
    <xf numFmtId="9" fontId="0" fillId="4" borderId="0" xfId="1" applyFont="1" applyFill="1"/>
    <xf numFmtId="0" fontId="5" fillId="4" borderId="0" xfId="0" applyFont="1" applyFill="1"/>
    <xf numFmtId="9" fontId="5" fillId="4" borderId="0" xfId="1" applyFont="1" applyFill="1"/>
    <xf numFmtId="0" fontId="6" fillId="4" borderId="0" xfId="0" applyFont="1" applyFill="1"/>
    <xf numFmtId="2" fontId="6" fillId="4" borderId="0" xfId="0" applyNumberFormat="1" applyFont="1" applyFill="1"/>
    <xf numFmtId="9" fontId="6" fillId="4" borderId="0" xfId="1" applyFont="1" applyFill="1"/>
    <xf numFmtId="0" fontId="3" fillId="4" borderId="0" xfId="0" applyFont="1" applyFill="1"/>
    <xf numFmtId="9" fontId="3" fillId="4" borderId="0" xfId="1" applyFont="1" applyFill="1"/>
    <xf numFmtId="0" fontId="3" fillId="2" borderId="0" xfId="0" applyFont="1" applyFill="1"/>
    <xf numFmtId="0" fontId="0" fillId="0" borderId="0" xfId="0" applyAlignment="1">
      <alignment horizontal="right"/>
    </xf>
    <xf numFmtId="0" fontId="4" fillId="5" borderId="0" xfId="0" applyFont="1" applyFill="1"/>
    <xf numFmtId="0" fontId="2" fillId="5" borderId="0" xfId="0" applyFont="1" applyFill="1"/>
    <xf numFmtId="0" fontId="3" fillId="5" borderId="0" xfId="0" applyFont="1" applyFill="1"/>
    <xf numFmtId="9" fontId="0" fillId="0" borderId="0" xfId="1" applyFont="1"/>
    <xf numFmtId="2" fontId="0" fillId="0" borderId="0" xfId="0" applyNumberFormat="1"/>
    <xf numFmtId="2" fontId="0" fillId="3" borderId="0" xfId="0" applyNumberFormat="1" applyFill="1"/>
    <xf numFmtId="2" fontId="5" fillId="3" borderId="0" xfId="0" applyNumberFormat="1" applyFont="1" applyFill="1" applyAlignment="1">
      <alignment horizontal="right" vertical="center"/>
    </xf>
    <xf numFmtId="2" fontId="3" fillId="4" borderId="0" xfId="1" applyNumberFormat="1" applyFont="1" applyFill="1"/>
    <xf numFmtId="2" fontId="5" fillId="4" borderId="0" xfId="1" applyNumberFormat="1" applyFont="1" applyFill="1"/>
    <xf numFmtId="2" fontId="2" fillId="5" borderId="0" xfId="0" applyNumberFormat="1" applyFont="1" applyFill="1"/>
    <xf numFmtId="2" fontId="0" fillId="5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8"/>
  <sheetViews>
    <sheetView workbookViewId="0">
      <pane xSplit="3" ySplit="7" topLeftCell="D26" activePane="bottomRight" state="frozen"/>
      <selection pane="topRight" activeCell="D1" sqref="D1"/>
      <selection pane="bottomLeft" activeCell="A8" sqref="A8"/>
      <selection pane="bottomRight" activeCell="B23" sqref="B23"/>
    </sheetView>
  </sheetViews>
  <sheetFormatPr defaultRowHeight="15"/>
  <cols>
    <col min="2" max="2" width="17.7109375" customWidth="1"/>
    <col min="3" max="3" width="13.42578125" customWidth="1"/>
    <col min="4" max="4" width="18.42578125" customWidth="1"/>
    <col min="5" max="5" width="17.42578125" customWidth="1"/>
  </cols>
  <sheetData>
    <row r="2" spans="1:5">
      <c r="A2" s="1" t="s">
        <v>0</v>
      </c>
    </row>
    <row r="4" spans="1:5">
      <c r="A4" s="2" t="s">
        <v>13</v>
      </c>
      <c r="B4" s="11" t="s">
        <v>5</v>
      </c>
      <c r="C4" t="s">
        <v>6</v>
      </c>
    </row>
    <row r="5" spans="1:5">
      <c r="B5" s="1"/>
      <c r="C5" t="s">
        <v>8</v>
      </c>
    </row>
    <row r="7" spans="1:5" s="3" customFormat="1" ht="24" customHeight="1">
      <c r="C7" s="3" t="s">
        <v>1</v>
      </c>
      <c r="D7" s="3" t="s">
        <v>2</v>
      </c>
      <c r="E7" s="3" t="s">
        <v>3</v>
      </c>
    </row>
    <row r="8" spans="1:5">
      <c r="C8" s="5">
        <v>1</v>
      </c>
      <c r="D8" s="4">
        <v>12.8</v>
      </c>
      <c r="E8" s="4">
        <v>13.6</v>
      </c>
    </row>
    <row r="9" spans="1:5">
      <c r="C9" s="5">
        <v>2</v>
      </c>
      <c r="D9" s="4">
        <v>12</v>
      </c>
      <c r="E9" s="4">
        <v>14.1</v>
      </c>
    </row>
    <row r="10" spans="1:5">
      <c r="C10" s="5">
        <v>3</v>
      </c>
      <c r="D10" s="4">
        <v>14</v>
      </c>
      <c r="E10" s="4">
        <v>14.9</v>
      </c>
    </row>
    <row r="11" spans="1:5">
      <c r="C11" s="5">
        <v>4</v>
      </c>
      <c r="D11" s="4">
        <v>13.2</v>
      </c>
      <c r="E11" s="4">
        <v>15.2</v>
      </c>
    </row>
    <row r="12" spans="1:5">
      <c r="C12" s="5">
        <v>5</v>
      </c>
      <c r="D12" s="4">
        <v>12.9</v>
      </c>
      <c r="E12" s="4">
        <v>15.7</v>
      </c>
    </row>
    <row r="13" spans="1:5" s="6" customFormat="1" ht="30.75" customHeight="1">
      <c r="C13" s="6" t="s">
        <v>4</v>
      </c>
      <c r="D13" s="7">
        <f>SUM(D8:D12)</f>
        <v>64.900000000000006</v>
      </c>
      <c r="E13" s="7">
        <f>SUM(E8:E12)</f>
        <v>73.5</v>
      </c>
    </row>
    <row r="15" spans="1:5">
      <c r="C15" s="8" t="s">
        <v>10</v>
      </c>
      <c r="D15" s="10">
        <f>STDEV(D8:D12)</f>
        <v>0.72249567472749243</v>
      </c>
      <c r="E15" s="10">
        <f>STDEV(E8:E12)</f>
        <v>0.8455767262643733</v>
      </c>
    </row>
    <row r="16" spans="1:5">
      <c r="C16" s="8" t="s">
        <v>18</v>
      </c>
      <c r="D16" s="10">
        <f>D13/5</f>
        <v>12.98</v>
      </c>
      <c r="E16" s="10">
        <f>E13/5</f>
        <v>14.7</v>
      </c>
    </row>
    <row r="17" spans="1:7">
      <c r="C17" s="8" t="s">
        <v>11</v>
      </c>
      <c r="D17" s="10">
        <f>D13</f>
        <v>64.900000000000006</v>
      </c>
      <c r="E17" s="10">
        <f>E13</f>
        <v>73.5</v>
      </c>
    </row>
    <row r="18" spans="1:7" ht="15.75">
      <c r="C18" s="15" t="s">
        <v>16</v>
      </c>
      <c r="D18" s="16"/>
      <c r="E18" s="17">
        <f>(E17-D17)/D17</f>
        <v>0.1325115562403697</v>
      </c>
      <c r="G18" s="25">
        <f>D15/D16</f>
        <v>5.5662224555276765E-2</v>
      </c>
    </row>
    <row r="19" spans="1:7">
      <c r="C19" s="8" t="s">
        <v>19</v>
      </c>
      <c r="D19" s="10">
        <f>MEDIAN(D8:D12)</f>
        <v>12.9</v>
      </c>
      <c r="E19" s="10">
        <f>MEDIAN(E8:E12)</f>
        <v>14.9</v>
      </c>
    </row>
    <row r="20" spans="1:7" ht="18" customHeight="1">
      <c r="C20" s="18" t="s">
        <v>21</v>
      </c>
      <c r="D20" s="19">
        <f>VAR(D8:D12)</f>
        <v>0.52199999999993452</v>
      </c>
      <c r="E20" s="19">
        <f>VAR(E8:E12)</f>
        <v>0.71499999999997499</v>
      </c>
    </row>
    <row r="21" spans="1:7">
      <c r="B21" s="1" t="s">
        <v>9</v>
      </c>
    </row>
    <row r="22" spans="1:7">
      <c r="B22">
        <v>1</v>
      </c>
      <c r="C22" t="s">
        <v>15</v>
      </c>
    </row>
    <row r="23" spans="1:7">
      <c r="B23">
        <v>2</v>
      </c>
      <c r="C23" t="s">
        <v>17</v>
      </c>
    </row>
    <row r="24" spans="1:7">
      <c r="B24">
        <v>3</v>
      </c>
      <c r="C24" t="s">
        <v>20</v>
      </c>
    </row>
    <row r="27" spans="1:7">
      <c r="A27" s="20" t="s">
        <v>14</v>
      </c>
      <c r="B27" s="11" t="s">
        <v>7</v>
      </c>
      <c r="C27" t="s">
        <v>6</v>
      </c>
    </row>
    <row r="28" spans="1:7">
      <c r="C28" t="s">
        <v>12</v>
      </c>
    </row>
    <row r="29" spans="1:7" s="3" customFormat="1" ht="24" customHeight="1">
      <c r="C29" s="3" t="s">
        <v>1</v>
      </c>
      <c r="D29" s="3" t="s">
        <v>2</v>
      </c>
      <c r="E29" s="3" t="s">
        <v>3</v>
      </c>
    </row>
    <row r="30" spans="1:7">
      <c r="C30">
        <v>1</v>
      </c>
      <c r="D30">
        <v>10.4</v>
      </c>
      <c r="E30">
        <v>12.8</v>
      </c>
    </row>
    <row r="31" spans="1:7">
      <c r="C31">
        <v>2</v>
      </c>
      <c r="D31">
        <v>11.5</v>
      </c>
      <c r="E31">
        <v>13.2</v>
      </c>
    </row>
    <row r="32" spans="1:7">
      <c r="C32">
        <v>3</v>
      </c>
      <c r="D32">
        <v>11.6</v>
      </c>
      <c r="E32">
        <v>14.2</v>
      </c>
    </row>
    <row r="33" spans="2:6" s="6" customFormat="1" ht="30.75" customHeight="1">
      <c r="C33" s="6" t="s">
        <v>4</v>
      </c>
      <c r="D33" s="7">
        <f>SUM(D30:D32)</f>
        <v>33.5</v>
      </c>
      <c r="E33" s="7">
        <f>SUM(E30:E32)</f>
        <v>40.200000000000003</v>
      </c>
    </row>
    <row r="35" spans="2:6">
      <c r="C35" s="8" t="s">
        <v>10</v>
      </c>
      <c r="D35" s="10">
        <f>STDEV(D30:D32)</f>
        <v>0.66583281184795662</v>
      </c>
      <c r="E35" s="10">
        <f>STDEV(E30:E32)</f>
        <v>0.72111025509278526</v>
      </c>
    </row>
    <row r="36" spans="2:6">
      <c r="C36" s="8" t="s">
        <v>18</v>
      </c>
      <c r="D36" s="10">
        <f>D33/3</f>
        <v>11.166666666666666</v>
      </c>
      <c r="E36" s="10">
        <f>E33/3</f>
        <v>13.4</v>
      </c>
    </row>
    <row r="37" spans="2:6">
      <c r="C37" s="8" t="s">
        <v>11</v>
      </c>
      <c r="D37" s="10">
        <f>D36*5</f>
        <v>55.833333333333329</v>
      </c>
      <c r="E37" s="10">
        <f>E36*5</f>
        <v>67</v>
      </c>
    </row>
    <row r="38" spans="2:6">
      <c r="C38" s="8" t="s">
        <v>19</v>
      </c>
      <c r="D38" s="10">
        <f>MEDIAN(D30:D32)</f>
        <v>11.5</v>
      </c>
      <c r="E38" s="10">
        <f>MEDIAN(E30:E32)</f>
        <v>13.2</v>
      </c>
    </row>
    <row r="39" spans="2:6" ht="15.75">
      <c r="C39" s="15" t="s">
        <v>16</v>
      </c>
      <c r="D39" s="10"/>
      <c r="E39" s="12">
        <f>(E37-D37)/D37</f>
        <v>0.20000000000000009</v>
      </c>
    </row>
    <row r="40" spans="2:6" ht="15.75">
      <c r="C40" s="13" t="s">
        <v>21</v>
      </c>
      <c r="D40" s="14">
        <f>VAR(D30:D32)</f>
        <v>0.44333333333335645</v>
      </c>
      <c r="E40" s="14">
        <f>VAR(E30:E32)</f>
        <v>0.51999999999998181</v>
      </c>
    </row>
    <row r="42" spans="2:6">
      <c r="B42">
        <v>1</v>
      </c>
      <c r="C42" t="s">
        <v>23</v>
      </c>
    </row>
    <row r="43" spans="2:6">
      <c r="B43">
        <v>2</v>
      </c>
      <c r="C43" s="1" t="s">
        <v>22</v>
      </c>
    </row>
    <row r="45" spans="2:6">
      <c r="B45" s="21" t="s">
        <v>24</v>
      </c>
    </row>
    <row r="46" spans="2:6">
      <c r="C46" s="22" t="s">
        <v>25</v>
      </c>
      <c r="D46" s="23"/>
      <c r="E46" s="9"/>
      <c r="F46" s="9"/>
    </row>
    <row r="47" spans="2:6">
      <c r="C47" s="24" t="s">
        <v>26</v>
      </c>
      <c r="D47" s="9"/>
      <c r="E47" s="9"/>
      <c r="F47" s="9"/>
    </row>
    <row r="48" spans="2:6">
      <c r="C48" s="9"/>
      <c r="D48" s="9"/>
      <c r="E48" s="9"/>
      <c r="F48" s="9"/>
    </row>
  </sheetData>
  <pageMargins left="0.7" right="0.7" top="0.75" bottom="0.75" header="0.3" footer="0.3"/>
  <pageSetup scale="34" orientation="portrait" horizontalDpi="300" verticalDpi="300" r:id="rId1"/>
  <rowBreaks count="1" manualBreakCount="1">
    <brk id="7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I48"/>
  <sheetViews>
    <sheetView tabSelected="1" topLeftCell="A8" workbookViewId="0">
      <selection activeCell="F18" sqref="F18"/>
    </sheetView>
  </sheetViews>
  <sheetFormatPr defaultRowHeight="15"/>
  <cols>
    <col min="2" max="2" width="17.7109375" customWidth="1"/>
    <col min="3" max="3" width="13.42578125" customWidth="1"/>
    <col min="4" max="4" width="18.42578125" customWidth="1"/>
    <col min="5" max="5" width="18.42578125" style="26" customWidth="1"/>
    <col min="6" max="6" width="20" style="26" customWidth="1"/>
    <col min="7" max="7" width="17.42578125" customWidth="1"/>
  </cols>
  <sheetData>
    <row r="2" spans="1:7">
      <c r="A2" s="1" t="s">
        <v>0</v>
      </c>
    </row>
    <row r="4" spans="1:7">
      <c r="A4" s="2" t="s">
        <v>13</v>
      </c>
      <c r="B4" s="11" t="s">
        <v>5</v>
      </c>
      <c r="C4" t="s">
        <v>6</v>
      </c>
    </row>
    <row r="5" spans="1:7">
      <c r="B5" s="1"/>
      <c r="C5" t="s">
        <v>8</v>
      </c>
    </row>
    <row r="7" spans="1:7" s="3" customFormat="1">
      <c r="C7" s="3" t="s">
        <v>1</v>
      </c>
      <c r="D7" s="3" t="s">
        <v>2</v>
      </c>
      <c r="E7" s="27" t="s">
        <v>27</v>
      </c>
      <c r="F7" s="27"/>
      <c r="G7" s="3" t="s">
        <v>3</v>
      </c>
    </row>
    <row r="8" spans="1:7">
      <c r="C8" s="5">
        <v>1</v>
      </c>
      <c r="D8" s="4">
        <v>12.8</v>
      </c>
      <c r="E8" s="26">
        <f>D8-D16</f>
        <v>-0.17999999999999972</v>
      </c>
      <c r="F8" s="26">
        <f>E8*E8</f>
        <v>3.2399999999999901E-2</v>
      </c>
      <c r="G8" s="4">
        <v>13.6</v>
      </c>
    </row>
    <row r="9" spans="1:7">
      <c r="C9" s="5">
        <v>2</v>
      </c>
      <c r="D9" s="4">
        <v>12</v>
      </c>
      <c r="E9" s="26">
        <f>D9-D16</f>
        <v>-0.98000000000000043</v>
      </c>
      <c r="F9" s="26">
        <f t="shared" ref="F9:F12" si="0">E9*E9</f>
        <v>0.96040000000000081</v>
      </c>
      <c r="G9" s="4">
        <v>14.1</v>
      </c>
    </row>
    <row r="10" spans="1:7">
      <c r="C10" s="5">
        <v>3</v>
      </c>
      <c r="D10" s="4">
        <v>14</v>
      </c>
      <c r="E10" s="26">
        <f>D10-D16</f>
        <v>1.0199999999999996</v>
      </c>
      <c r="F10" s="26">
        <f t="shared" si="0"/>
        <v>1.0403999999999991</v>
      </c>
      <c r="G10" s="4">
        <v>14.9</v>
      </c>
    </row>
    <row r="11" spans="1:7">
      <c r="C11" s="5">
        <v>4</v>
      </c>
      <c r="D11" s="4">
        <v>13.2</v>
      </c>
      <c r="E11" s="26">
        <f>D11-D16</f>
        <v>0.21999999999999886</v>
      </c>
      <c r="F11" s="26">
        <f t="shared" si="0"/>
        <v>4.8399999999999499E-2</v>
      </c>
      <c r="G11" s="4">
        <v>15.2</v>
      </c>
    </row>
    <row r="12" spans="1:7">
      <c r="C12" s="5">
        <v>5</v>
      </c>
      <c r="D12" s="4">
        <v>12.9</v>
      </c>
      <c r="E12" s="26">
        <f>D12-D16</f>
        <v>-8.0000000000000071E-2</v>
      </c>
      <c r="F12" s="26">
        <f t="shared" si="0"/>
        <v>6.4000000000000116E-3</v>
      </c>
      <c r="G12" s="4">
        <v>15.7</v>
      </c>
    </row>
    <row r="13" spans="1:7" s="6" customFormat="1" ht="15.75">
      <c r="C13" s="6" t="s">
        <v>4</v>
      </c>
      <c r="D13" s="7">
        <f>SUM(D8:D12)</f>
        <v>64.900000000000006</v>
      </c>
      <c r="E13" s="28"/>
      <c r="F13" s="7">
        <f>SUM(F8:F12)</f>
        <v>2.0879999999999996</v>
      </c>
      <c r="G13" s="7">
        <f>SUM(G8:G12)</f>
        <v>73.5</v>
      </c>
    </row>
    <row r="15" spans="1:7">
      <c r="C15" s="8" t="s">
        <v>10</v>
      </c>
      <c r="D15" s="10">
        <f>STDEV(D8:D12)</f>
        <v>0.72249567472749243</v>
      </c>
      <c r="E15" s="10"/>
      <c r="F15" s="10">
        <f>F13/4</f>
        <v>0.52199999999999991</v>
      </c>
      <c r="G15" s="10">
        <f>STDEV(G8:G12)</f>
        <v>0.8455767262643733</v>
      </c>
    </row>
    <row r="16" spans="1:7">
      <c r="C16" s="8" t="s">
        <v>18</v>
      </c>
      <c r="D16" s="10">
        <f>D13/5</f>
        <v>12.98</v>
      </c>
      <c r="E16" s="10">
        <f>AVEDEV(D8:D12,D16)</f>
        <v>0.41333333333333372</v>
      </c>
      <c r="F16" s="12">
        <f>F15/D16</f>
        <v>4.0215716486902919E-2</v>
      </c>
      <c r="G16" s="10">
        <f>G13/5</f>
        <v>14.7</v>
      </c>
    </row>
    <row r="17" spans="1:9">
      <c r="C17" s="8" t="s">
        <v>11</v>
      </c>
      <c r="D17" s="10">
        <f>D13</f>
        <v>64.900000000000006</v>
      </c>
      <c r="E17" s="10">
        <f>AVERAGE(D8:D12)</f>
        <v>12.98</v>
      </c>
      <c r="F17" s="10">
        <f>E16/E17*100</f>
        <v>3.184386235233696</v>
      </c>
      <c r="G17" s="10">
        <f>G13</f>
        <v>73.5</v>
      </c>
    </row>
    <row r="18" spans="1:9" ht="15.75">
      <c r="C18" s="15" t="s">
        <v>16</v>
      </c>
      <c r="D18" s="16"/>
      <c r="E18" s="16"/>
      <c r="F18" s="16"/>
      <c r="G18" s="17">
        <f>(G17-D17)/D17</f>
        <v>0.1325115562403697</v>
      </c>
      <c r="I18" s="25">
        <f>D15/D16</f>
        <v>5.5662224555276765E-2</v>
      </c>
    </row>
    <row r="19" spans="1:9">
      <c r="C19" s="8" t="s">
        <v>19</v>
      </c>
      <c r="D19" s="10">
        <f>MEDIAN(D8:D12)</f>
        <v>12.9</v>
      </c>
      <c r="E19" s="10"/>
      <c r="F19" s="10"/>
      <c r="G19" s="10">
        <f>MEDIAN(G8:G12)</f>
        <v>14.9</v>
      </c>
    </row>
    <row r="20" spans="1:9" ht="18" customHeight="1">
      <c r="C20" s="18" t="s">
        <v>21</v>
      </c>
      <c r="D20" s="19">
        <f>VAR(D8:D12)</f>
        <v>0.52199999999993452</v>
      </c>
      <c r="E20" s="29"/>
      <c r="F20" s="29"/>
      <c r="G20" s="19">
        <f>VAR(G8:G12)</f>
        <v>0.71499999999997499</v>
      </c>
    </row>
    <row r="21" spans="1:9">
      <c r="B21" s="1" t="s">
        <v>9</v>
      </c>
    </row>
    <row r="22" spans="1:9">
      <c r="B22">
        <v>1</v>
      </c>
      <c r="C22" t="s">
        <v>15</v>
      </c>
    </row>
    <row r="23" spans="1:9">
      <c r="B23">
        <v>2</v>
      </c>
      <c r="C23" t="s">
        <v>17</v>
      </c>
    </row>
    <row r="24" spans="1:9">
      <c r="B24">
        <v>3</v>
      </c>
      <c r="C24" t="s">
        <v>20</v>
      </c>
    </row>
    <row r="27" spans="1:9">
      <c r="A27" s="20" t="s">
        <v>14</v>
      </c>
      <c r="B27" s="11" t="s">
        <v>7</v>
      </c>
      <c r="C27" t="s">
        <v>6</v>
      </c>
    </row>
    <row r="28" spans="1:9">
      <c r="C28" t="s">
        <v>12</v>
      </c>
    </row>
    <row r="29" spans="1:9" s="3" customFormat="1" ht="24" customHeight="1">
      <c r="C29" s="3" t="s">
        <v>1</v>
      </c>
      <c r="D29" s="3" t="s">
        <v>2</v>
      </c>
      <c r="E29" s="27"/>
      <c r="F29" s="27"/>
      <c r="G29" s="3" t="s">
        <v>3</v>
      </c>
    </row>
    <row r="30" spans="1:9">
      <c r="C30">
        <v>1</v>
      </c>
      <c r="D30">
        <v>10.4</v>
      </c>
      <c r="G30">
        <v>12.8</v>
      </c>
    </row>
    <row r="31" spans="1:9">
      <c r="C31">
        <v>2</v>
      </c>
      <c r="D31">
        <v>11.5</v>
      </c>
      <c r="G31">
        <v>13.2</v>
      </c>
    </row>
    <row r="32" spans="1:9">
      <c r="C32">
        <v>3</v>
      </c>
      <c r="D32">
        <v>11.6</v>
      </c>
      <c r="G32">
        <v>14.2</v>
      </c>
    </row>
    <row r="33" spans="2:8" s="6" customFormat="1" ht="15.75">
      <c r="C33" s="6" t="s">
        <v>4</v>
      </c>
      <c r="D33" s="7">
        <f>SUM(D30:D32)</f>
        <v>33.5</v>
      </c>
      <c r="E33" s="28"/>
      <c r="F33" s="28"/>
      <c r="G33" s="7">
        <f>SUM(G30:G32)</f>
        <v>40.200000000000003</v>
      </c>
    </row>
    <row r="35" spans="2:8">
      <c r="C35" s="8" t="s">
        <v>10</v>
      </c>
      <c r="D35" s="10">
        <f>STDEV(D30:D32)</f>
        <v>0.66583281184795662</v>
      </c>
      <c r="E35" s="10"/>
      <c r="F35" s="10"/>
      <c r="G35" s="10">
        <f>STDEV(G30:G32)</f>
        <v>0.72111025509278526</v>
      </c>
    </row>
    <row r="36" spans="2:8">
      <c r="C36" s="8" t="s">
        <v>18</v>
      </c>
      <c r="D36" s="10">
        <f>D33/3</f>
        <v>11.166666666666666</v>
      </c>
      <c r="E36" s="10"/>
      <c r="F36" s="10"/>
      <c r="G36" s="10">
        <f>G33/3</f>
        <v>13.4</v>
      </c>
    </row>
    <row r="37" spans="2:8">
      <c r="C37" s="8" t="s">
        <v>11</v>
      </c>
      <c r="D37" s="10">
        <f>D36*5</f>
        <v>55.833333333333329</v>
      </c>
      <c r="E37" s="10"/>
      <c r="F37" s="10"/>
      <c r="G37" s="10">
        <f>G36*5</f>
        <v>67</v>
      </c>
    </row>
    <row r="38" spans="2:8">
      <c r="C38" s="8" t="s">
        <v>19</v>
      </c>
      <c r="D38" s="10">
        <f>MEDIAN(D30:D32)</f>
        <v>11.5</v>
      </c>
      <c r="E38" s="10"/>
      <c r="F38" s="10"/>
      <c r="G38" s="10">
        <f>MEDIAN(G30:G32)</f>
        <v>13.2</v>
      </c>
    </row>
    <row r="39" spans="2:8" ht="15.75">
      <c r="C39" s="15" t="s">
        <v>16</v>
      </c>
      <c r="D39" s="10"/>
      <c r="E39" s="10"/>
      <c r="F39" s="10"/>
      <c r="G39" s="12">
        <f>(G37-D37)/D37</f>
        <v>0.20000000000000009</v>
      </c>
    </row>
    <row r="40" spans="2:8" ht="15.75">
      <c r="C40" s="13" t="s">
        <v>21</v>
      </c>
      <c r="D40" s="14">
        <f>VAR(D30:D32)</f>
        <v>0.44333333333335645</v>
      </c>
      <c r="E40" s="30"/>
      <c r="F40" s="30"/>
      <c r="G40" s="14">
        <f>VAR(G30:G32)</f>
        <v>0.51999999999998181</v>
      </c>
    </row>
    <row r="42" spans="2:8">
      <c r="B42">
        <v>1</v>
      </c>
      <c r="C42" t="s">
        <v>23</v>
      </c>
    </row>
    <row r="43" spans="2:8">
      <c r="B43">
        <v>2</v>
      </c>
      <c r="C43" s="1" t="s">
        <v>22</v>
      </c>
    </row>
    <row r="45" spans="2:8">
      <c r="B45" s="21" t="s">
        <v>24</v>
      </c>
    </row>
    <row r="46" spans="2:8">
      <c r="C46" s="22" t="s">
        <v>25</v>
      </c>
      <c r="D46" s="23"/>
      <c r="E46" s="31"/>
      <c r="F46" s="31"/>
      <c r="G46" s="9"/>
      <c r="H46" s="9"/>
    </row>
    <row r="47" spans="2:8">
      <c r="C47" s="24" t="s">
        <v>26</v>
      </c>
      <c r="D47" s="9"/>
      <c r="E47" s="32"/>
      <c r="F47" s="32"/>
      <c r="G47" s="9"/>
      <c r="H47" s="9"/>
    </row>
    <row r="48" spans="2:8">
      <c r="C48" s="9"/>
      <c r="D48" s="9"/>
      <c r="E48" s="32"/>
      <c r="F48" s="32"/>
      <c r="G48" s="9"/>
      <c r="H48" s="9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2011-08-24T11:27:21Z</dcterms:modified>
</cp:coreProperties>
</file>